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83E51BD7-9B3B-487A-A87D-FDE57540BA7A}" xr6:coauthVersionLast="47" xr6:coauthVersionMax="47" xr10:uidLastSave="{00000000-0000-0000-0000-000000000000}"/>
  <bookViews>
    <workbookView xWindow="-104" yWindow="-104" windowWidth="22326" windowHeight="11947" xr2:uid="{0027D7C8-095D-46B9-B3EE-49C66D495E43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2" i="8"/>
  <c r="F51" i="8"/>
  <c r="F48" i="8"/>
  <c r="C48" i="8"/>
  <c r="F47" i="8"/>
  <c r="C47" i="8"/>
  <c r="F45" i="8"/>
  <c r="F44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E123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7" i="7"/>
  <c r="G75" i="7"/>
  <c r="H74" i="7"/>
  <c r="H66" i="7"/>
  <c r="H62" i="7"/>
  <c r="H61" i="7"/>
  <c r="H60" i="7"/>
  <c r="H53" i="7"/>
  <c r="G51" i="7"/>
  <c r="G68" i="7" s="1"/>
  <c r="G45" i="7"/>
  <c r="F45" i="7"/>
  <c r="C45" i="7"/>
  <c r="H42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3" i="6"/>
  <c r="H132" i="6"/>
  <c r="E128" i="6"/>
  <c r="E123" i="6"/>
  <c r="G119" i="6"/>
  <c r="G118" i="6"/>
  <c r="H117" i="6"/>
  <c r="H113" i="6"/>
  <c r="H106" i="6"/>
  <c r="H100" i="6"/>
  <c r="H97" i="6"/>
  <c r="H102" i="6" s="1"/>
  <c r="H95" i="6"/>
  <c r="H92" i="6"/>
  <c r="G88" i="6"/>
  <c r="H85" i="6"/>
  <c r="G79" i="6"/>
  <c r="H79" i="6" s="1"/>
  <c r="H74" i="6"/>
  <c r="H66" i="6"/>
  <c r="H58" i="6"/>
  <c r="H55" i="6"/>
  <c r="H53" i="6"/>
  <c r="F45" i="6"/>
  <c r="G45" i="6" s="1"/>
  <c r="C45" i="6"/>
  <c r="H42" i="6"/>
  <c r="G39" i="6"/>
  <c r="G67" i="6" s="1"/>
  <c r="G38" i="6"/>
  <c r="H38" i="6" s="1"/>
  <c r="H37" i="6"/>
  <c r="H39" i="6" s="1"/>
  <c r="H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E124" i="5"/>
  <c r="G120" i="5"/>
  <c r="G119" i="5"/>
  <c r="H118" i="5"/>
  <c r="H114" i="5"/>
  <c r="H107" i="5"/>
  <c r="H101" i="5"/>
  <c r="H98" i="5"/>
  <c r="H103" i="5" s="1"/>
  <c r="H96" i="5"/>
  <c r="G89" i="5"/>
  <c r="G87" i="5"/>
  <c r="H86" i="5"/>
  <c r="G80" i="5"/>
  <c r="G78" i="5"/>
  <c r="H75" i="5"/>
  <c r="H67" i="5"/>
  <c r="H63" i="5"/>
  <c r="H56" i="5"/>
  <c r="H53" i="5"/>
  <c r="G45" i="5"/>
  <c r="F45" i="5"/>
  <c r="C45" i="5"/>
  <c r="H42" i="5"/>
  <c r="G38" i="5"/>
  <c r="G37" i="5"/>
  <c r="H36" i="5"/>
  <c r="H28" i="5"/>
  <c r="H26" i="5"/>
  <c r="H32" i="5" s="1"/>
  <c r="H25" i="5"/>
  <c r="H20" i="5"/>
  <c r="F12" i="5"/>
  <c r="H9" i="5"/>
  <c r="H7" i="5"/>
  <c r="C129" i="5" s="1"/>
  <c r="B3" i="5"/>
  <c r="H134" i="4"/>
  <c r="E129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87" i="4"/>
  <c r="H86" i="4"/>
  <c r="G80" i="4"/>
  <c r="H80" i="4" s="1"/>
  <c r="G76" i="4"/>
  <c r="H75" i="4"/>
  <c r="H67" i="4"/>
  <c r="H62" i="4"/>
  <c r="H58" i="4"/>
  <c r="H57" i="4"/>
  <c r="H54" i="4"/>
  <c r="H53" i="4"/>
  <c r="F45" i="4"/>
  <c r="C45" i="4"/>
  <c r="G45" i="4" s="1"/>
  <c r="G51" i="4" s="1"/>
  <c r="H42" i="4"/>
  <c r="G38" i="4"/>
  <c r="G37" i="4"/>
  <c r="H36" i="4"/>
  <c r="H32" i="4"/>
  <c r="H25" i="4"/>
  <c r="H20" i="4"/>
  <c r="F12" i="4"/>
  <c r="H9" i="4"/>
  <c r="H7" i="4"/>
  <c r="C129" i="4" s="1"/>
  <c r="B3" i="4"/>
  <c r="H134" i="3"/>
  <c r="E129" i="3"/>
  <c r="C129" i="3"/>
  <c r="E124" i="3"/>
  <c r="G120" i="3"/>
  <c r="G119" i="3"/>
  <c r="H118" i="3"/>
  <c r="H114" i="3"/>
  <c r="H107" i="3"/>
  <c r="I103" i="3"/>
  <c r="H101" i="3"/>
  <c r="I98" i="3"/>
  <c r="H98" i="3"/>
  <c r="H103" i="3" s="1"/>
  <c r="H96" i="3"/>
  <c r="G89" i="3"/>
  <c r="G87" i="3"/>
  <c r="H86" i="3"/>
  <c r="I80" i="3"/>
  <c r="G80" i="3"/>
  <c r="G78" i="3"/>
  <c r="H75" i="3"/>
  <c r="H67" i="3"/>
  <c r="I63" i="3"/>
  <c r="H63" i="3"/>
  <c r="I62" i="3"/>
  <c r="H62" i="3"/>
  <c r="I61" i="3"/>
  <c r="I57" i="3"/>
  <c r="H57" i="3"/>
  <c r="I56" i="3"/>
  <c r="H56" i="3"/>
  <c r="I54" i="3"/>
  <c r="H53" i="3"/>
  <c r="G45" i="3"/>
  <c r="F45" i="3"/>
  <c r="C45" i="3"/>
  <c r="H42" i="3"/>
  <c r="G39" i="3"/>
  <c r="G68" i="3" s="1"/>
  <c r="I38" i="3"/>
  <c r="G38" i="3"/>
  <c r="I37" i="3"/>
  <c r="G37" i="3"/>
  <c r="H36" i="3"/>
  <c r="I32" i="3"/>
  <c r="I26" i="3"/>
  <c r="H26" i="3"/>
  <c r="H32" i="3" s="1"/>
  <c r="H25" i="3"/>
  <c r="H20" i="3"/>
  <c r="F12" i="3"/>
  <c r="H9" i="3"/>
  <c r="H7" i="3"/>
  <c r="B3" i="3"/>
  <c r="G31" i="2"/>
  <c r="H31" i="2" s="1"/>
  <c r="H30" i="2"/>
  <c r="G30" i="2"/>
  <c r="G29" i="2"/>
  <c r="H29" i="2" s="1"/>
  <c r="F76" i="8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80" i="1"/>
  <c r="D80" i="1"/>
  <c r="D78" i="1"/>
  <c r="G72" i="1"/>
  <c r="G91" i="6" s="1"/>
  <c r="G71" i="1"/>
  <c r="G91" i="5" s="1"/>
  <c r="G70" i="1"/>
  <c r="G90" i="4" s="1"/>
  <c r="G69" i="1"/>
  <c r="G68" i="1"/>
  <c r="G88" i="5" s="1"/>
  <c r="G67" i="1"/>
  <c r="G86" i="6" s="1"/>
  <c r="E61" i="1"/>
  <c r="E59" i="1"/>
  <c r="H54" i="1"/>
  <c r="H53" i="1"/>
  <c r="H52" i="1"/>
  <c r="H51" i="1"/>
  <c r="H50" i="1"/>
  <c r="H49" i="1"/>
  <c r="H55" i="1" s="1"/>
  <c r="H48" i="1"/>
  <c r="H47" i="1"/>
  <c r="F43" i="1"/>
  <c r="I42" i="1" s="1"/>
  <c r="D43" i="1"/>
  <c r="E43" i="1" s="1"/>
  <c r="A42" i="1"/>
  <c r="F40" i="1"/>
  <c r="E40" i="1"/>
  <c r="D40" i="1"/>
  <c r="I39" i="1"/>
  <c r="A39" i="1"/>
  <c r="F37" i="1"/>
  <c r="D37" i="1"/>
  <c r="E37" i="1" s="1"/>
  <c r="I36" i="1" s="1"/>
  <c r="A36" i="1"/>
  <c r="F34" i="1"/>
  <c r="I33" i="1" s="1"/>
  <c r="E34" i="1"/>
  <c r="A33" i="1"/>
  <c r="I30" i="1"/>
  <c r="I28" i="1"/>
  <c r="I26" i="1"/>
  <c r="D24" i="1"/>
  <c r="E24" i="1" s="1"/>
  <c r="I24" i="1" s="1"/>
  <c r="E22" i="1"/>
  <c r="I20" i="1"/>
  <c r="I18" i="1"/>
  <c r="I16" i="1"/>
  <c r="F7" i="1"/>
  <c r="H26" i="4" s="1"/>
  <c r="F129" i="3" l="1"/>
  <c r="G51" i="6"/>
  <c r="H108" i="5"/>
  <c r="H107" i="7"/>
  <c r="H108" i="4"/>
  <c r="H107" i="6"/>
  <c r="H108" i="3"/>
  <c r="I108" i="3"/>
  <c r="G69" i="4"/>
  <c r="H135" i="3"/>
  <c r="H37" i="3"/>
  <c r="H39" i="3" s="1"/>
  <c r="H68" i="3" s="1"/>
  <c r="H41" i="3"/>
  <c r="H80" i="3"/>
  <c r="H38" i="3"/>
  <c r="F78" i="8"/>
  <c r="F80" i="8" s="1"/>
  <c r="H32" i="2"/>
  <c r="H32" i="7"/>
  <c r="H54" i="7"/>
  <c r="H54" i="6"/>
  <c r="G39" i="4"/>
  <c r="G68" i="4" s="1"/>
  <c r="H38" i="4"/>
  <c r="H27" i="7"/>
  <c r="H54" i="3"/>
  <c r="H54" i="5"/>
  <c r="H173" i="1"/>
  <c r="G86" i="8" s="1"/>
  <c r="H79" i="7"/>
  <c r="C80" i="8"/>
  <c r="H135" i="5"/>
  <c r="I22" i="1"/>
  <c r="G22" i="1"/>
  <c r="I41" i="3"/>
  <c r="H58" i="7"/>
  <c r="H58" i="5"/>
  <c r="I58" i="3"/>
  <c r="H58" i="3"/>
  <c r="E123" i="3"/>
  <c r="F123" i="3" s="1"/>
  <c r="E123" i="5"/>
  <c r="F123" i="5" s="1"/>
  <c r="E122" i="6"/>
  <c r="F122" i="6" s="1"/>
  <c r="F128" i="6" s="1"/>
  <c r="G39" i="5"/>
  <c r="G68" i="5" s="1"/>
  <c r="H37" i="5"/>
  <c r="H39" i="5" s="1"/>
  <c r="H68" i="5" s="1"/>
  <c r="E122" i="7"/>
  <c r="F122" i="7" s="1"/>
  <c r="F128" i="7" s="1"/>
  <c r="H80" i="5"/>
  <c r="H55" i="4"/>
  <c r="H55" i="7"/>
  <c r="H55" i="5"/>
  <c r="G89" i="7"/>
  <c r="G90" i="5"/>
  <c r="G90" i="7"/>
  <c r="H90" i="7" s="1"/>
  <c r="G91" i="4"/>
  <c r="G91" i="3"/>
  <c r="G90" i="6"/>
  <c r="G51" i="5"/>
  <c r="G89" i="6"/>
  <c r="H11" i="9"/>
  <c r="H9" i="9"/>
  <c r="H10" i="9"/>
  <c r="H8" i="9"/>
  <c r="H7" i="9"/>
  <c r="H6" i="9"/>
  <c r="H5" i="9"/>
  <c r="G92" i="5"/>
  <c r="G92" i="3"/>
  <c r="G91" i="7"/>
  <c r="F129" i="5"/>
  <c r="H60" i="3"/>
  <c r="H60" i="5"/>
  <c r="I60" i="3"/>
  <c r="H60" i="4"/>
  <c r="H60" i="6"/>
  <c r="H55" i="3"/>
  <c r="H41" i="6"/>
  <c r="H61" i="6"/>
  <c r="H62" i="5"/>
  <c r="I55" i="3"/>
  <c r="G90" i="3"/>
  <c r="H135" i="4"/>
  <c r="H37" i="4"/>
  <c r="G92" i="4"/>
  <c r="H38" i="5"/>
  <c r="G93" i="6"/>
  <c r="H61" i="5"/>
  <c r="H62" i="6"/>
  <c r="H61" i="3"/>
  <c r="H63" i="4"/>
  <c r="H61" i="4"/>
  <c r="I45" i="3"/>
  <c r="G51" i="3"/>
  <c r="G76" i="3"/>
  <c r="E60" i="1"/>
  <c r="G75" i="6"/>
  <c r="G77" i="6"/>
  <c r="E62" i="1"/>
  <c r="E83" i="1"/>
  <c r="G78" i="4"/>
  <c r="F129" i="4"/>
  <c r="G76" i="5"/>
  <c r="H37" i="7"/>
  <c r="H56" i="4"/>
  <c r="H56" i="7"/>
  <c r="G87" i="6"/>
  <c r="G88" i="3"/>
  <c r="G88" i="4"/>
  <c r="I39" i="3"/>
  <c r="I68" i="3" s="1"/>
  <c r="H56" i="6"/>
  <c r="H57" i="7"/>
  <c r="H57" i="5"/>
  <c r="G89" i="4"/>
  <c r="G88" i="7"/>
  <c r="H57" i="6"/>
  <c r="G39" i="7"/>
  <c r="G67" i="7" s="1"/>
  <c r="G87" i="7"/>
  <c r="I135" i="3"/>
  <c r="H47" i="3" l="1"/>
  <c r="H74" i="3"/>
  <c r="H78" i="3" s="1"/>
  <c r="H50" i="3"/>
  <c r="H44" i="3"/>
  <c r="H49" i="3"/>
  <c r="H48" i="3"/>
  <c r="H43" i="3"/>
  <c r="H46" i="3"/>
  <c r="H45" i="3"/>
  <c r="H51" i="3"/>
  <c r="I51" i="3"/>
  <c r="I69" i="3" s="1"/>
  <c r="G69" i="3"/>
  <c r="C28" i="9"/>
  <c r="B28" i="9"/>
  <c r="D28" i="9"/>
  <c r="H63" i="7"/>
  <c r="H69" i="7" s="1"/>
  <c r="I46" i="3"/>
  <c r="I49" i="3"/>
  <c r="I43" i="3"/>
  <c r="I48" i="3"/>
  <c r="I74" i="3"/>
  <c r="I78" i="3" s="1"/>
  <c r="I44" i="3"/>
  <c r="I50" i="3"/>
  <c r="I47" i="3"/>
  <c r="H133" i="7"/>
  <c r="H38" i="7"/>
  <c r="H39" i="7" s="1"/>
  <c r="H77" i="6"/>
  <c r="D31" i="9"/>
  <c r="B31" i="9"/>
  <c r="C31" i="9"/>
  <c r="H44" i="6"/>
  <c r="H43" i="6"/>
  <c r="H50" i="6"/>
  <c r="H49" i="6"/>
  <c r="H73" i="6"/>
  <c r="H48" i="6"/>
  <c r="H47" i="6"/>
  <c r="H46" i="6"/>
  <c r="H51" i="6"/>
  <c r="G68" i="6"/>
  <c r="G94" i="5"/>
  <c r="D33" i="9"/>
  <c r="C33" i="9"/>
  <c r="B33" i="9"/>
  <c r="I59" i="3"/>
  <c r="I64" i="3" s="1"/>
  <c r="I70" i="3" s="1"/>
  <c r="I71" i="3" s="1"/>
  <c r="H59" i="5"/>
  <c r="H64" i="5" s="1"/>
  <c r="H70" i="5" s="1"/>
  <c r="H59" i="7"/>
  <c r="H59" i="3"/>
  <c r="H59" i="4"/>
  <c r="H64" i="4" s="1"/>
  <c r="H70" i="4" s="1"/>
  <c r="H59" i="6"/>
  <c r="H63" i="6" s="1"/>
  <c r="H69" i="6" s="1"/>
  <c r="D32" i="9"/>
  <c r="C32" i="9"/>
  <c r="B32" i="9"/>
  <c r="C29" i="9"/>
  <c r="D29" i="9"/>
  <c r="B29" i="9"/>
  <c r="H39" i="4"/>
  <c r="H45" i="6"/>
  <c r="G79" i="4"/>
  <c r="G78" i="7"/>
  <c r="G79" i="3"/>
  <c r="G78" i="6"/>
  <c r="H78" i="6" s="1"/>
  <c r="G79" i="5"/>
  <c r="H64" i="3"/>
  <c r="H70" i="3" s="1"/>
  <c r="G77" i="4"/>
  <c r="G77" i="5"/>
  <c r="G77" i="3"/>
  <c r="G76" i="7"/>
  <c r="G76" i="6"/>
  <c r="H76" i="6" s="1"/>
  <c r="H41" i="5"/>
  <c r="H51" i="5" s="1"/>
  <c r="D30" i="9"/>
  <c r="C30" i="9"/>
  <c r="B30" i="9"/>
  <c r="G93" i="7"/>
  <c r="G94" i="3"/>
  <c r="H75" i="6"/>
  <c r="D34" i="9"/>
  <c r="C34" i="9"/>
  <c r="B34" i="9"/>
  <c r="H76" i="3"/>
  <c r="G94" i="4"/>
  <c r="G69" i="5"/>
  <c r="H69" i="5" l="1"/>
  <c r="H71" i="5" s="1"/>
  <c r="H87" i="5"/>
  <c r="I136" i="3"/>
  <c r="H67" i="7"/>
  <c r="H41" i="7"/>
  <c r="C35" i="9"/>
  <c r="I79" i="3"/>
  <c r="H79" i="3"/>
  <c r="H81" i="3" s="1"/>
  <c r="H137" i="3" s="1"/>
  <c r="H68" i="4"/>
  <c r="H41" i="4"/>
  <c r="H77" i="3"/>
  <c r="I77" i="3"/>
  <c r="H49" i="5"/>
  <c r="H74" i="5"/>
  <c r="H48" i="5"/>
  <c r="H46" i="5"/>
  <c r="H44" i="5"/>
  <c r="H47" i="5"/>
  <c r="H50" i="5"/>
  <c r="H43" i="5"/>
  <c r="H45" i="5"/>
  <c r="H69" i="3"/>
  <c r="H71" i="3" s="1"/>
  <c r="I87" i="3"/>
  <c r="H87" i="3"/>
  <c r="H80" i="6"/>
  <c r="H135" i="6" s="1"/>
  <c r="H77" i="5"/>
  <c r="I76" i="3"/>
  <c r="I81" i="3" s="1"/>
  <c r="I137" i="3" s="1"/>
  <c r="D35" i="9"/>
  <c r="H68" i="6"/>
  <c r="H70" i="6" s="1"/>
  <c r="H86" i="6"/>
  <c r="B35" i="9"/>
  <c r="H78" i="5" l="1"/>
  <c r="H76" i="5"/>
  <c r="H81" i="5" s="1"/>
  <c r="H137" i="5" s="1"/>
  <c r="H46" i="7"/>
  <c r="H50" i="7"/>
  <c r="H73" i="7"/>
  <c r="H49" i="7"/>
  <c r="H48" i="7"/>
  <c r="H47" i="7"/>
  <c r="H44" i="7"/>
  <c r="H43" i="7"/>
  <c r="H45" i="7"/>
  <c r="H51" i="7"/>
  <c r="I85" i="3"/>
  <c r="H134" i="6"/>
  <c r="H84" i="6"/>
  <c r="H136" i="3"/>
  <c r="H85" i="3"/>
  <c r="H44" i="4"/>
  <c r="H50" i="4"/>
  <c r="H49" i="4"/>
  <c r="H47" i="4"/>
  <c r="H46" i="4"/>
  <c r="H74" i="4"/>
  <c r="H48" i="4"/>
  <c r="H43" i="4"/>
  <c r="H51" i="4"/>
  <c r="H45" i="4"/>
  <c r="H79" i="5"/>
  <c r="H136" i="5"/>
  <c r="H85" i="5"/>
  <c r="H93" i="3" l="1"/>
  <c r="H89" i="3"/>
  <c r="H91" i="3"/>
  <c r="H88" i="3"/>
  <c r="H90" i="3"/>
  <c r="H92" i="3"/>
  <c r="H91" i="6"/>
  <c r="H88" i="6"/>
  <c r="H90" i="6"/>
  <c r="H89" i="6"/>
  <c r="H87" i="6"/>
  <c r="H93" i="6" s="1"/>
  <c r="H101" i="6" s="1"/>
  <c r="H103" i="6" s="1"/>
  <c r="H75" i="7"/>
  <c r="H80" i="7" s="1"/>
  <c r="H135" i="7" s="1"/>
  <c r="H77" i="7"/>
  <c r="H78" i="7"/>
  <c r="H76" i="7"/>
  <c r="H69" i="4"/>
  <c r="H71" i="4" s="1"/>
  <c r="H87" i="4"/>
  <c r="H76" i="4"/>
  <c r="H78" i="4"/>
  <c r="H77" i="4"/>
  <c r="H79" i="4"/>
  <c r="I93" i="3"/>
  <c r="I89" i="3"/>
  <c r="I91" i="3"/>
  <c r="I88" i="3"/>
  <c r="I90" i="3"/>
  <c r="I92" i="3"/>
  <c r="H93" i="5"/>
  <c r="H88" i="5"/>
  <c r="H89" i="5"/>
  <c r="H91" i="5"/>
  <c r="H90" i="5"/>
  <c r="H92" i="5"/>
  <c r="H68" i="7"/>
  <c r="H70" i="7" s="1"/>
  <c r="H86" i="7"/>
  <c r="H136" i="6" l="1"/>
  <c r="H114" i="6"/>
  <c r="H81" i="4"/>
  <c r="H137" i="4" s="1"/>
  <c r="H94" i="5"/>
  <c r="H102" i="5" s="1"/>
  <c r="H104" i="5" s="1"/>
  <c r="H136" i="4"/>
  <c r="H85" i="4"/>
  <c r="H94" i="3"/>
  <c r="H102" i="3" s="1"/>
  <c r="H104" i="3" s="1"/>
  <c r="I94" i="3"/>
  <c r="I102" i="3" s="1"/>
  <c r="I104" i="3" s="1"/>
  <c r="H134" i="7"/>
  <c r="H84" i="7"/>
  <c r="I138" i="3" l="1"/>
  <c r="I115" i="3"/>
  <c r="H138" i="3"/>
  <c r="H115" i="3"/>
  <c r="H93" i="4"/>
  <c r="H90" i="4"/>
  <c r="H88" i="4"/>
  <c r="H92" i="4"/>
  <c r="H91" i="4"/>
  <c r="H89" i="4"/>
  <c r="H138" i="5"/>
  <c r="H115" i="5"/>
  <c r="H108" i="6"/>
  <c r="H111" i="6" s="1"/>
  <c r="H137" i="6" s="1"/>
  <c r="H118" i="6"/>
  <c r="H129" i="6" s="1"/>
  <c r="H119" i="6"/>
  <c r="H87" i="7"/>
  <c r="H88" i="7"/>
  <c r="H91" i="7"/>
  <c r="H89" i="7"/>
  <c r="H138" i="6"/>
  <c r="H139" i="6" l="1"/>
  <c r="H120" i="6"/>
  <c r="H93" i="7"/>
  <c r="H101" i="7" s="1"/>
  <c r="H103" i="7" s="1"/>
  <c r="H94" i="4"/>
  <c r="H102" i="4" s="1"/>
  <c r="H104" i="4" s="1"/>
  <c r="H119" i="3"/>
  <c r="H132" i="3"/>
  <c r="H109" i="3"/>
  <c r="H112" i="3" s="1"/>
  <c r="H139" i="3" s="1"/>
  <c r="H140" i="6"/>
  <c r="H140" i="3"/>
  <c r="H109" i="5"/>
  <c r="H112" i="5" s="1"/>
  <c r="H139" i="5" s="1"/>
  <c r="H119" i="5"/>
  <c r="I109" i="3"/>
  <c r="I112" i="3" s="1"/>
  <c r="I139" i="3" s="1"/>
  <c r="I140" i="3" s="1"/>
  <c r="I119" i="3"/>
  <c r="I120" i="3"/>
  <c r="I130" i="3" s="1"/>
  <c r="H140" i="5"/>
  <c r="I141" i="3" l="1"/>
  <c r="I121" i="3"/>
  <c r="I142" i="3"/>
  <c r="H120" i="3"/>
  <c r="H142" i="3" s="1"/>
  <c r="H120" i="5"/>
  <c r="H130" i="5" s="1"/>
  <c r="H130" i="3"/>
  <c r="E76" i="8"/>
  <c r="G76" i="8" s="1"/>
  <c r="F29" i="8"/>
  <c r="G29" i="8" s="1"/>
  <c r="H132" i="5"/>
  <c r="H138" i="4"/>
  <c r="H115" i="4"/>
  <c r="H136" i="7"/>
  <c r="H114" i="7"/>
  <c r="H141" i="5" l="1"/>
  <c r="H121" i="5"/>
  <c r="F23" i="8"/>
  <c r="G23" i="8" s="1"/>
  <c r="F20" i="8"/>
  <c r="G20" i="8" s="1"/>
  <c r="F8" i="8"/>
  <c r="G8" i="8" s="1"/>
  <c r="F11" i="8"/>
  <c r="G11" i="8" s="1"/>
  <c r="F14" i="8"/>
  <c r="G14" i="8" s="1"/>
  <c r="F24" i="8"/>
  <c r="G24" i="8" s="1"/>
  <c r="F19" i="8"/>
  <c r="G19" i="8" s="1"/>
  <c r="F12" i="8"/>
  <c r="G12" i="8" s="1"/>
  <c r="F7" i="8"/>
  <c r="G7" i="8" s="1"/>
  <c r="F21" i="8"/>
  <c r="G21" i="8" s="1"/>
  <c r="F10" i="8"/>
  <c r="G10" i="8" s="1"/>
  <c r="F22" i="8"/>
  <c r="G22" i="8" s="1"/>
  <c r="F9" i="8"/>
  <c r="G9" i="8" s="1"/>
  <c r="I29" i="8"/>
  <c r="J29" i="8" s="1"/>
  <c r="D54" i="8"/>
  <c r="G54" i="8" s="1"/>
  <c r="H141" i="3"/>
  <c r="H121" i="3"/>
  <c r="H144" i="3"/>
  <c r="H108" i="7"/>
  <c r="H111" i="7" s="1"/>
  <c r="H137" i="7" s="1"/>
  <c r="H138" i="7" s="1"/>
  <c r="H118" i="7"/>
  <c r="H119" i="7" s="1"/>
  <c r="H142" i="5"/>
  <c r="F15" i="8" s="1"/>
  <c r="G15" i="8" s="1"/>
  <c r="H109" i="4"/>
  <c r="H112" i="4" s="1"/>
  <c r="H139" i="4" s="1"/>
  <c r="H140" i="4" s="1"/>
  <c r="H130" i="4"/>
  <c r="H119" i="4"/>
  <c r="H142" i="4" s="1"/>
  <c r="E61" i="8" s="1"/>
  <c r="G61" i="8" s="1"/>
  <c r="H120" i="4"/>
  <c r="H140" i="7" l="1"/>
  <c r="H129" i="7"/>
  <c r="D44" i="8"/>
  <c r="G44" i="8" s="1"/>
  <c r="I12" i="8"/>
  <c r="I21" i="8"/>
  <c r="D49" i="8"/>
  <c r="G49" i="8" s="1"/>
  <c r="D43" i="8"/>
  <c r="G43" i="8" s="1"/>
  <c r="I11" i="8"/>
  <c r="H121" i="4"/>
  <c r="H141" i="4"/>
  <c r="H132" i="4"/>
  <c r="D39" i="8"/>
  <c r="G39" i="8" s="1"/>
  <c r="I7" i="8"/>
  <c r="D47" i="8"/>
  <c r="G47" i="8" s="1"/>
  <c r="I19" i="8"/>
  <c r="I24" i="8"/>
  <c r="D52" i="8"/>
  <c r="G52" i="8" s="1"/>
  <c r="I14" i="8"/>
  <c r="D45" i="8"/>
  <c r="G45" i="8" s="1"/>
  <c r="I8" i="8"/>
  <c r="D40" i="8"/>
  <c r="G40" i="8" s="1"/>
  <c r="D46" i="8"/>
  <c r="G46" i="8" s="1"/>
  <c r="I15" i="8"/>
  <c r="D48" i="8"/>
  <c r="G48" i="8" s="1"/>
  <c r="I20" i="8"/>
  <c r="D41" i="8"/>
  <c r="G41" i="8" s="1"/>
  <c r="I9" i="8"/>
  <c r="I23" i="8"/>
  <c r="D51" i="8"/>
  <c r="G51" i="8" s="1"/>
  <c r="D50" i="8"/>
  <c r="G50" i="8" s="1"/>
  <c r="I22" i="8"/>
  <c r="I10" i="8"/>
  <c r="D42" i="8"/>
  <c r="G42" i="8" s="1"/>
  <c r="J24" i="8" l="1"/>
  <c r="J15" i="8"/>
  <c r="H120" i="7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B080B1A7-288B-4B0E-8C9D-FC46737F86AA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CE25603-8CF5-4A2E-8315-8423F4DF281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C80904D-0A0E-4920-A7AA-CC22C6CFB62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2E0E536-FF59-46CE-A56D-15C721AD2F0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B295BD8-B914-4BAB-B749-34A64D5BE07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BC6AD70-E3CB-44E7-8D6D-F455DA6FA73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8DABD84-34B2-4A2A-8806-25107BAE6CD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<sst xmlns="http://schemas.openxmlformats.org/spreadsheetml/2006/main" count="1664" uniqueCount="485">
  <si>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</si>
  <si>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</si>
  <si>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</si>
  <si>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Joaquim da Barra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</si>
  <si>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</si>
  <si>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</si>
  <si>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</si>
  <si>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</si>
  <si>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</si>
  <si>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ARF/São Joaquim da Barra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</si>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</sst>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69F0E760-86F6-4E89-9A24-4E8535D15078}"/>
    <cellStyle name="Excel Built-in Percent" xfId="4" xr:uid="{68F94F9E-638E-4D84-9A70-6DBB4AC4ED8F}"/>
    <cellStyle name="Excel Built-in Percent 2" xfId="6" xr:uid="{8A481CE0-179C-498A-9143-99D73B303ABE}"/>
    <cellStyle name="Excel_BuiltIn_Currency" xfId="5" xr:uid="{2F3DB44A-FFA8-4F30-8267-464C226A6C94}"/>
    <cellStyle name="Moeda" xfId="2" builtinId="4"/>
    <cellStyle name="Moeda_Plan1_1_Limpeza2011- Planilhas" xfId="8" xr:uid="{8806A65A-8A1F-4F04-8525-DA5B743C354D}"/>
    <cellStyle name="Normal" xfId="0" builtinId="0"/>
    <cellStyle name="Normal 2" xfId="10" xr:uid="{13B7994B-7B7E-4A49-9A5B-2B63BF27DBB8}"/>
    <cellStyle name="Normal_Limpeza2011- Planilhas" xfId="7" xr:uid="{4CD4D62A-C9B6-475F-8FD1-34D7880E0E60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836C0-811E-40B8-BED8-FF340E700C88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1717.2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1717.2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15</v>
      </c>
      <c r="F16" s="28"/>
      <c r="G16" s="18">
        <v>1.39</v>
      </c>
      <c r="H16" s="18"/>
      <c r="I16" s="29">
        <f>ROUND((E16-G16)*D16,2)</f>
        <v>295.69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18</v>
      </c>
      <c r="F20" s="34"/>
      <c r="G20" s="34"/>
      <c r="H20" s="34"/>
      <c r="I20" s="35">
        <f>E20</f>
        <v>18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</v>
      </c>
      <c r="F26" s="28"/>
      <c r="G26" s="28"/>
      <c r="H26" s="28"/>
      <c r="I26" s="31">
        <f>E26</f>
        <v>35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0</v>
      </c>
      <c r="F28" s="28"/>
      <c r="G28" s="28"/>
      <c r="H28" s="28"/>
      <c r="I28" s="31">
        <f>E28</f>
        <v>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Joaquim da Barra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Joaquim da Barra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135.95400000000001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103.032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Joaquim da Barra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Joaquim da Barra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135.95400000000001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103.032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Joaquim da Barra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</v>
      </c>
      <c r="G164" s="153">
        <v>1</v>
      </c>
      <c r="H164" s="130">
        <f t="shared" si="1"/>
        <v>29.01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</v>
      </c>
      <c r="G170" s="153">
        <v>24</v>
      </c>
      <c r="H170" s="130">
        <f t="shared" si="1"/>
        <v>3.46875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278.20541666666662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244</v>
      </c>
      <c r="B178" s="161">
        <v>0.14000000000000001</v>
      </c>
      <c r="C178" s="162">
        <f>A178*B178</f>
        <v>34.160000000000004</v>
      </c>
      <c r="D178" s="163" t="s">
        <v>209</v>
      </c>
      <c r="E178" s="163"/>
      <c r="F178" s="163"/>
      <c r="G178" s="163"/>
      <c r="H178" s="164">
        <f>C178*2</f>
        <v>68.320000000000007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5</v>
      </c>
      <c r="B182" s="161">
        <v>47</v>
      </c>
      <c r="C182" s="162">
        <f>A182*B182</f>
        <v>235</v>
      </c>
      <c r="D182" s="163" t="s">
        <v>209</v>
      </c>
      <c r="E182" s="163"/>
      <c r="F182" s="163"/>
      <c r="G182" s="163"/>
      <c r="H182" s="164">
        <f>C182*2</f>
        <v>470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2075.02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DDC17938-AD29-4F54-AB02-5C36E3DD93AC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68DE450-F985-489F-8D64-60145B767B3A}">
      <formula1>0</formula1>
      <formula2>0</formula2>
    </dataValidation>
    <dataValidation errorStyle="warning" allowBlank="1" showInputMessage="1" showErrorMessage="1" errorTitle="OK" error="Atingiu o valor desejado." sqref="B12 E12 E68:F72" xr:uid="{A36313C9-0462-4FDC-8C70-876ABC390495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3B8C-C76C-445A-9BE2-D100B2953965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Joaquim da Barra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200</v>
      </c>
      <c r="C5" s="188">
        <v>1200</v>
      </c>
      <c r="D5" s="188"/>
      <c r="E5" s="188"/>
      <c r="F5" s="183">
        <f t="shared" ref="F5:F11" si="0">B5/C5</f>
        <v>0.16666666666666666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24</v>
      </c>
      <c r="C10" s="188">
        <v>300</v>
      </c>
      <c r="D10" s="188"/>
      <c r="E10" s="188"/>
      <c r="F10" s="183">
        <f t="shared" si="0"/>
        <v>0.08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Joaquim da Barra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>
        <v>20</v>
      </c>
      <c r="C14" s="198">
        <v>9000</v>
      </c>
      <c r="D14" s="198"/>
      <c r="E14" s="199"/>
      <c r="F14" s="200">
        <f t="shared" si="1"/>
        <v>2.2222222222222222E-3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0.24888888888888885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Joaquim da Barra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>
        <v>20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8.8292424509977055E-4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8.8292424509977055E-4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ED587-3595-468D-883B-D3CEE26BCE5D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Joaquim da Barra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244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Joaquim da Barra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1717.2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1717.2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Joaquim da Barra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143.1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52.036363636363639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195.13636363636363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1912.3363636363638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Joaquim da Barra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382.46727272727276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47.808409090909095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57.370090909090912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28.685045454545456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19.123363636363639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11.474018181818183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3.8246727272727274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152.98690909090911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703.739781818182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Joaquim da Barra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135.95400000000001</v>
      </c>
      <c r="I54" s="257">
        <f>Licitante!I36</f>
        <v>135.95400000000001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295.69</v>
      </c>
      <c r="I55" s="257">
        <f>Licitante!I16</f>
        <v>295.69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18</v>
      </c>
      <c r="I57" s="257">
        <f>Licitante!I20</f>
        <v>18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</v>
      </c>
      <c r="I60" s="260">
        <f>Licitante!I26</f>
        <v>35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0</v>
      </c>
      <c r="I62" s="260">
        <f>Licitante!I28</f>
        <v>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632.10400000000004</v>
      </c>
      <c r="I64" s="259">
        <f>SUM(I54:I63)</f>
        <v>632.10400000000004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Joaquim da Barra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195.13636363636363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703.739781818182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632.10400000000004</v>
      </c>
      <c r="I70" s="260">
        <f t="shared" si="3"/>
        <v>632.10400000000004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1530.9801454545457</v>
      </c>
      <c r="I71" s="259">
        <f t="shared" si="4"/>
        <v>1530.9801454545457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1912.3363636363638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Joaquim da Barra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7.8535374276647385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0.62828299421317912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18.592159090909092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6.8419145454545465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68.688000000000002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102.60389405824156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2919.1400395127871</v>
      </c>
      <c r="I85" s="260">
        <f>I32+I71-(I54+I55+I62)+I81</f>
        <v>2919.1400395127871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Joaquim da Barra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220.08543471074381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7.9921698549289175</v>
      </c>
      <c r="I88" s="248">
        <f>G88*I85</f>
        <v>7.9921698549289175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0.59941273911966875</v>
      </c>
      <c r="I89" s="248">
        <f>G89*I85</f>
        <v>0.59941273911966875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0.93508387302668328</v>
      </c>
      <c r="I90" s="286">
        <f>G90*I85</f>
        <v>0.93508387302668328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19.1812076518294</v>
      </c>
      <c r="I91" s="257">
        <f>G91*I85</f>
        <v>19.1812076518294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23.976509564786753</v>
      </c>
      <c r="I92" s="248">
        <f>G92*I85</f>
        <v>23.976509564786753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272.76981839443522</v>
      </c>
      <c r="I94" s="250">
        <f t="shared" si="6"/>
        <v>272.76981839443522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Joaquim da Barra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Joaquim da Barra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272.76981839443522</v>
      </c>
      <c r="I102" s="257">
        <f t="shared" si="8"/>
        <v>272.76981839443522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272.76981839443522</v>
      </c>
      <c r="I104" s="290">
        <f t="shared" si="10"/>
        <v>272.76981839443522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Joaquim da Barra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503.69671926007578</v>
      </c>
      <c r="I109" s="257">
        <f>I115*Licitante!H127</f>
        <v>503.69671926007578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573.91880259340905</v>
      </c>
      <c r="I112" s="259">
        <f t="shared" si="11"/>
        <v>573.91880259340905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Joaquim da Barra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4197.4726605006317</v>
      </c>
      <c r="I115" s="259">
        <f>(I32+I71+I81+I104+I108+I110+I111)/(1-Licitante!H127)</f>
        <v>4197.4726605006317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Joaquim da Barra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209.87363302503161</v>
      </c>
      <c r="I119" s="257">
        <f>G119*I115</f>
        <v>209.87363302503161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440.73462935256634</v>
      </c>
      <c r="I120" s="248">
        <f>G120*(I115+I119)</f>
        <v>440.73462935256634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614.54546909724036</v>
      </c>
      <c r="I121" s="292">
        <f>I130*F129</f>
        <v>614.54546909724036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Joaquim da Barra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5462.6263919754692</v>
      </c>
      <c r="I130" s="259">
        <f>(I115+I119+I120)/(1-F129)</f>
        <v>5462.6263919754692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4897.0514372507369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Joaquim da Barra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1717.2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1530.9801454545457</v>
      </c>
      <c r="I136" s="257">
        <f>I71</f>
        <v>1530.9801454545457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102.60389405824156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272.76981839443522</v>
      </c>
      <c r="I138" s="257">
        <f>I104</f>
        <v>272.76981839443522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573.91880259340905</v>
      </c>
      <c r="I139" s="257">
        <f>I112</f>
        <v>573.91880259340905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4197.4726605006317</v>
      </c>
      <c r="I140" s="248">
        <f t="shared" si="12"/>
        <v>4197.4726605006317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5462.6263919754692</v>
      </c>
      <c r="I141" s="257">
        <f t="shared" si="13"/>
        <v>5462.6263919754692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5462.63</v>
      </c>
      <c r="I142" s="300">
        <f>ROUND((I115+I119+I120)/(1-(F129)),2)</f>
        <v>5462.63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0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9C04D-097C-40BD-9BF5-C6C6216737C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Joaquim da Barra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244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Joaquim da Barra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Joaquim da Barra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Joaquim da Barra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Joaquim da Barra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177.16679999999999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673.31680000000006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Joaquim da Barra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673.31680000000006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1212.6424872727273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Joaquim da Barra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1831.6680237076721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Joaquim da Barra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5.0148337404727501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0.37611253053545624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0.58673554763531177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12.035600977134601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15.044501221418251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165.10904484364264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Joaquim da Barra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Joaquim da Barra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165.10904484364264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165.10904484364264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Joaquim da Barra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346.34399343881557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416.5660767721489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Joaquim da Barra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2886.1999453234635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Joaquim da Barra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144.30999726617318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303.05099425896367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422.56406241742826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Joaquim da Barra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3756.1249992660287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3367.2332695440405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Joaquim da Barra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1212.6424872727273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165.10904484364264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416.5660767721489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2886.1999453234635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3756.1249992660287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3756.12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BEAA0-1B90-4511-B70F-7BF87E161909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Joaquim da Barra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244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Joaquim da Barra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Joaquim da Barra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Joaquim da Barra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Joaquim da Barra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632.10400000000004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Joaquim da Barra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632.10400000000004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1848.8217454545456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Joaquim da Barra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3880.4622617304467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Joaquim da Barra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10.624126657715117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0.79680949932863365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1.2430228189526686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25.49790397851628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31.872379973145353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367.94164127476552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Joaquim da Barra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Joaquim da Barra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367.94164127476552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367.94164127476552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Joaquim da Barra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647.76408904616517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717.9861723794985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Joaquim da Barra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5398.0340753847104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Joaquim da Barra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269.90170376923555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566.79357791539462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790.31780582569115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Joaquim da Barra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7025.0471628950327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6297.7064212821624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Joaquim da Barra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1848.8217454545456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367.94164127476552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717.9861723794985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5398.0340753847104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7025.0471628950327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7025.05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29011-96A6-40D2-B6B9-4A82F3EF312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Joaquim da Barra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1717.2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Joaquim da Barra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1717.2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1717.2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Joaquim da Barra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195.13636363636363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1912.3363636363638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Joaquim da Barra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Joaquim da Barra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632.10400000000004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Joaquim da Barra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195.13636363636363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703.739781818182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632.10400000000004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1530.9801454545457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1912.3363636363638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Joaquim da Barra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7.8535374276647385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0.62828299421317912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18.592159090909092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6.8419145454545465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68.688000000000002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102.60389405824156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2919.1400395127871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Joaquim da Barra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220.08543471074381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7.9921698549289175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0.59941273911966875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0.93508387302668328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19.1812076518294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23.976509564786753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272.76981839443522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Joaquim da Barra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Joaquim da Barra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272.76981839443522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272.76981839443522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Joaquim da Barra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503.69671926007578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573.91880259340905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Joaquim da Barra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4197.4726605006317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Joaquim da Barra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209.87363302503161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440.73462935256634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614.54546909724036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Joaquim da Barra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5462.6263919754692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Joaquim da Barra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1717.2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1530.9801454545457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102.60389405824156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272.76981839443522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573.91880259340905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4197.4726605006317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5462.6263919754692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5462.63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E4498-97CB-42F9-B1F1-5B48FAF239B3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Joaquim da Barra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1717.2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Joaquim da Barra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1717.2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515.16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2232.36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Joaquim da Barra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186.03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67.647272727272735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253.67727272727274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2486.0372727272729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Joaquim da Barra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497.2074545454546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62.150931818181824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74.581118181818184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37.290559090909092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24.860372727272729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14.916223636363638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4.9720745454545456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198.88298181818183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914.86171636363656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Joaquim da Barra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632.10400000000004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Joaquim da Barra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253.67727272727274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914.86171636363656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632.10400000000004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1800.6429890909094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2486.0372727272729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Joaquim da Barra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10.209598655964161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0.81676789247713288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24.169806818181822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8.8944889090909101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89.29440000000001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133.38506227571403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3734.7440513666238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Joaquim da Barra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286.11106512396702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10.225171940771045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0.76688789555782821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1.1963451170702122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14.668484599589323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30.675515822313134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343.64347049926852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Joaquim da Barra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Joaquim da Barra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343.64347049926852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343.64347049926852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Joaquim da Barra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624.58003707262174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694.80212040595507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Joaquim da Barra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5204.8336422718476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Joaquim da Barra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260.24168211359239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546.50753243854399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762.03162973825147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Joaquim da Barra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6773.6144865622355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Joaquim da Barra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2232.36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1800.6429890909094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133.38506227571403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343.64347049926852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694.80212040595507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5204.8336422718476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6773.6144865622355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6773.61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74DAA-B799-4B09-9C9B-03D2165816E1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ARF/São Joaquim da Barra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5462.63</v>
      </c>
      <c r="G7" s="349">
        <f>ROUND((1/C7)*F7,7)</f>
        <v>4.5521916999999998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5462.63</v>
      </c>
      <c r="G8" s="349">
        <f>ROUND((1/C8)*F8,7)</f>
        <v>4.5521916999999998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5462.63</v>
      </c>
      <c r="G9" s="349">
        <f>ROUND((1/C9)*F9,7)</f>
        <v>12.139177800000001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5462.63</v>
      </c>
      <c r="G10" s="349">
        <f t="shared" ref="G10:G11" si="1">ROUND((1/C10)*F10,7)</f>
        <v>2.1850520000000002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5462.63</v>
      </c>
      <c r="G11" s="349">
        <f t="shared" si="1"/>
        <v>3.0347944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5462.63</v>
      </c>
      <c r="G12" s="349">
        <f>ROUND((1/C12)*F12,7)</f>
        <v>3.6417533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5462.63</v>
      </c>
      <c r="G14" s="349">
        <f>ROUND((1/C14)*F14,7)</f>
        <v>18.208766700000002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7025.05</v>
      </c>
      <c r="G15" s="349">
        <f>ROUND((1/C15)*F15,7)</f>
        <v>23.4168333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ARF/São Joaquim da Barra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5462.63</v>
      </c>
      <c r="G19" s="362">
        <f>ROUND((1/C19)*F19,7)</f>
        <v>2.0231962999999999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5462.63</v>
      </c>
      <c r="G20" s="362">
        <f t="shared" ref="G20:G22" si="2">ROUND((1/C20)*F20,7)</f>
        <v>0.60695889999999997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5462.63</v>
      </c>
      <c r="G21" s="362">
        <f t="shared" si="2"/>
        <v>2.0231962999999999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5462.63</v>
      </c>
      <c r="G22" s="362">
        <f t="shared" si="2"/>
        <v>2.0231962999999999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5462.63</v>
      </c>
      <c r="G23" s="362">
        <f>ROUND((1/C23)*F23,7)</f>
        <v>2.0231962999999999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5462.63</v>
      </c>
      <c r="G24" s="362">
        <f>ROUND((1/C24)*F24,7)</f>
        <v>5.4626300000000003E-2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ARF/São Joaquim da Barra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5462.63</v>
      </c>
      <c r="G29" s="379">
        <f>ROUND(F29*E29,7)</f>
        <v>1.2187128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ARF/São Joaquim da Barra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6773.61</v>
      </c>
      <c r="G34" s="362">
        <f>F34*E34</f>
        <v>0.29871620100000001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ARF/São Joaquim da Barra</v>
      </c>
      <c r="B39" s="398" t="s">
        <v>222</v>
      </c>
      <c r="C39" s="387" t="s">
        <v>225</v>
      </c>
      <c r="D39" s="399">
        <f t="shared" ref="D39:D44" si="4">G7</f>
        <v>4.5521916999999998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4.5521916999999998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12.139177800000001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2.1850520000000002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3.0347944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3.6417533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18.208766700000002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23.4168333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2.0231962999999999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0.60695889999999997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2.0231962999999999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2.0231962999999999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2.0231962999999999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5.4626300000000003E-2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1.2187128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0.29871620100000001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ARF/São Joaquim da Barra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3756.12</v>
      </c>
      <c r="F61" s="425">
        <f>IF('CALCULO SIMPLES'!B37 = "Posto",1,0)</f>
        <v>1</v>
      </c>
      <c r="G61" s="426">
        <f>ROUND(E61*F61,2)</f>
        <v>3756.12</v>
      </c>
    </row>
    <row r="62" spans="1:10" ht="31" customHeight="1">
      <c r="A62" s="420"/>
      <c r="B62" s="421" t="s">
        <v>226</v>
      </c>
      <c r="C62" s="422">
        <f>'Áreas a serem limpas'!B5</f>
        <v>200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24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20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5462.63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6773.61</v>
      </c>
      <c r="F78" s="442">
        <f>IF('CALCULO SIMPLES'!B37 = "Posto",'Áreas a serem limpas'!H28+'Áreas a serem limpas'!H31,0)</f>
        <v>8.8292424509977055E-4</v>
      </c>
      <c r="G78" s="426">
        <f>ROUND(E78*F78,2)</f>
        <v>5.98</v>
      </c>
    </row>
    <row r="79" spans="1:7" ht="31" customHeight="1">
      <c r="A79" s="443"/>
      <c r="B79" s="440" t="s">
        <v>251</v>
      </c>
      <c r="C79" s="422">
        <f>'Áreas a serem limpas'!B31</f>
        <v>20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264</v>
      </c>
      <c r="D80" s="449"/>
      <c r="E80" s="450"/>
      <c r="F80" s="451">
        <f>F61+F76+F78</f>
        <v>1.0008829242450998</v>
      </c>
      <c r="G80" s="452">
        <f>G61+G76+G78</f>
        <v>3762.1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3762.1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278.20541666666662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172.91833333333332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4213.2237500000001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101117.37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4B44-333E-4653-B72D-E8F89B915699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7D7CA695-829D-4673-856A-F822381C0AC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B8F50C56-A5B7-423C-93AB-7FDF43FD363B}"/>
</file>

<file path=customXml/itemProps2.xml><?xml version="1.0" encoding="utf-8"?>
<ds:datastoreItem xmlns:ds="http://schemas.openxmlformats.org/officeDocument/2006/customXml" ds:itemID="{B7074A25-A82A-4EC9-8B64-E233EE542C20}"/>
</file>

<file path=customXml/itemProps3.xml><?xml version="1.0" encoding="utf-8"?>
<ds:datastoreItem xmlns:ds="http://schemas.openxmlformats.org/officeDocument/2006/customXml" ds:itemID="{2818A59B-4361-42B3-8286-1AF6CE52C4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2025-11-24T11:52:08Z</dcterms:created>
  <dcterms:modified xsi:type="dcterms:W3CDTF">2025-11-24T11:52:09Z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